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9095" windowHeight="11985"/>
  </bookViews>
  <sheets>
    <sheet name="Folha1" sheetId="1" r:id="rId1"/>
    <sheet name="Gráfico1" sheetId="4" r:id="rId2"/>
    <sheet name="Gráfico2" sheetId="5" r:id="rId3"/>
  </sheets>
  <calcPr calcId="144525"/>
</workbook>
</file>

<file path=xl/calcChain.xml><?xml version="1.0" encoding="utf-8"?>
<calcChain xmlns="http://schemas.openxmlformats.org/spreadsheetml/2006/main">
  <c r="D15" i="1" l="1"/>
  <c r="L4" i="1"/>
  <c r="L5" i="1"/>
  <c r="L6" i="1"/>
  <c r="L7" i="1"/>
  <c r="L8" i="1"/>
  <c r="L9" i="1"/>
  <c r="L10" i="1"/>
  <c r="L11" i="1"/>
  <c r="L3" i="1"/>
  <c r="K8" i="1"/>
  <c r="K4" i="1"/>
  <c r="K5" i="1"/>
  <c r="K6" i="1"/>
  <c r="K7" i="1"/>
  <c r="K9" i="1"/>
  <c r="K10" i="1"/>
  <c r="K11" i="1"/>
  <c r="K3" i="1"/>
  <c r="D13" i="1"/>
  <c r="D14" i="1"/>
  <c r="D16" i="1"/>
  <c r="D17" i="1"/>
  <c r="D18" i="1"/>
  <c r="D19" i="1"/>
  <c r="D20" i="1"/>
  <c r="D21" i="1"/>
  <c r="C21" i="1"/>
  <c r="C20" i="1"/>
  <c r="C19" i="1"/>
  <c r="C18" i="1"/>
  <c r="C17" i="1"/>
  <c r="C16" i="1"/>
  <c r="C15" i="1"/>
  <c r="C14" i="1"/>
  <c r="C13" i="1"/>
  <c r="E4" i="1"/>
  <c r="F4" i="1" s="1"/>
  <c r="E5" i="1"/>
  <c r="E6" i="1"/>
  <c r="F6" i="1" s="1"/>
  <c r="E7" i="1"/>
  <c r="E8" i="1"/>
  <c r="F8" i="1" s="1"/>
  <c r="E9" i="1"/>
  <c r="E10" i="1"/>
  <c r="F10" i="1" s="1"/>
  <c r="E11" i="1"/>
  <c r="E3" i="1"/>
  <c r="F3" i="1" s="1"/>
  <c r="G3" i="1" s="1"/>
  <c r="E15" i="1" l="1"/>
  <c r="E21" i="1"/>
  <c r="E19" i="1"/>
  <c r="E17" i="1"/>
  <c r="E13" i="1"/>
  <c r="E20" i="1"/>
  <c r="E18" i="1"/>
  <c r="E16" i="1"/>
  <c r="E14" i="1"/>
  <c r="F11" i="1"/>
  <c r="G11" i="1" s="1"/>
  <c r="F9" i="1"/>
  <c r="G9" i="1" s="1"/>
  <c r="F7" i="1"/>
  <c r="G7" i="1" s="1"/>
  <c r="F5" i="1"/>
  <c r="G5" i="1" s="1"/>
  <c r="H3" i="1"/>
  <c r="H10" i="1"/>
  <c r="H8" i="1"/>
  <c r="H6" i="1"/>
  <c r="H4" i="1"/>
  <c r="G10" i="1"/>
  <c r="I10" i="1" s="1"/>
  <c r="J10" i="1" s="1"/>
  <c r="G8" i="1"/>
  <c r="I8" i="1" s="1"/>
  <c r="J8" i="1" s="1"/>
  <c r="G6" i="1"/>
  <c r="I6" i="1" s="1"/>
  <c r="J6" i="1" s="1"/>
  <c r="G4" i="1"/>
  <c r="H11" i="1"/>
  <c r="H9" i="1"/>
  <c r="H7" i="1"/>
  <c r="H5" i="1"/>
  <c r="G15" i="1" l="1"/>
  <c r="I3" i="1"/>
  <c r="H15" i="1"/>
  <c r="F15" i="1"/>
  <c r="I9" i="1"/>
  <c r="J9" i="1" s="1"/>
  <c r="I7" i="1"/>
  <c r="J7" i="1" s="1"/>
  <c r="I11" i="1"/>
  <c r="J11" i="1" s="1"/>
  <c r="F17" i="1"/>
  <c r="F19" i="1"/>
  <c r="F13" i="1"/>
  <c r="I5" i="1"/>
  <c r="J5" i="1" s="1"/>
  <c r="F14" i="1"/>
  <c r="F16" i="1"/>
  <c r="F18" i="1"/>
  <c r="F20" i="1"/>
  <c r="F21" i="1"/>
  <c r="I4" i="1"/>
  <c r="G14" i="1"/>
  <c r="G16" i="1"/>
  <c r="G18" i="1"/>
  <c r="G20" i="1"/>
  <c r="G13" i="1"/>
  <c r="G17" i="1"/>
  <c r="G19" i="1"/>
  <c r="G21" i="1"/>
  <c r="H13" i="1"/>
  <c r="H17" i="1"/>
  <c r="H19" i="1"/>
  <c r="H14" i="1"/>
  <c r="H16" i="1"/>
  <c r="H18" i="1"/>
  <c r="H20" i="1"/>
  <c r="H21" i="1"/>
  <c r="J3" i="1" l="1"/>
  <c r="J15" i="1" s="1"/>
  <c r="I15" i="1"/>
  <c r="J4" i="1"/>
  <c r="I14" i="1"/>
  <c r="I16" i="1"/>
  <c r="I18" i="1"/>
  <c r="I20" i="1"/>
  <c r="I13" i="1"/>
  <c r="I17" i="1"/>
  <c r="I19" i="1"/>
  <c r="I21" i="1"/>
  <c r="J13" i="1" l="1"/>
  <c r="J17" i="1"/>
  <c r="J19" i="1"/>
  <c r="J21" i="1"/>
  <c r="J14" i="1"/>
  <c r="J16" i="1"/>
  <c r="J18" i="1"/>
  <c r="J20" i="1"/>
</calcChain>
</file>

<file path=xl/sharedStrings.xml><?xml version="1.0" encoding="utf-8"?>
<sst xmlns="http://schemas.openxmlformats.org/spreadsheetml/2006/main" count="46" uniqueCount="43">
  <si>
    <t>Empresa Farmacêutica "Global"</t>
  </si>
  <si>
    <t>Produto</t>
  </si>
  <si>
    <t>Actron</t>
  </si>
  <si>
    <t>Monopress</t>
  </si>
  <si>
    <t>Calciparina</t>
  </si>
  <si>
    <t>Maxilase</t>
  </si>
  <si>
    <t>Atral</t>
  </si>
  <si>
    <t>Azonutril</t>
  </si>
  <si>
    <t>Nimed</t>
  </si>
  <si>
    <t>Carnicor</t>
  </si>
  <si>
    <t>U-L 250</t>
  </si>
  <si>
    <t>Empresa</t>
  </si>
  <si>
    <t>Bayer</t>
  </si>
  <si>
    <t>Sanofi</t>
  </si>
  <si>
    <t>Benflux</t>
  </si>
  <si>
    <t>Rhone</t>
  </si>
  <si>
    <t>Rohne</t>
  </si>
  <si>
    <t>Sigma</t>
  </si>
  <si>
    <t>Preço Unitário</t>
  </si>
  <si>
    <t>Qde</t>
  </si>
  <si>
    <t>Total</t>
  </si>
  <si>
    <t>Total S/Iva</t>
  </si>
  <si>
    <t>Valor IVA</t>
  </si>
  <si>
    <t>Total C/Iva</t>
  </si>
  <si>
    <t>Des</t>
  </si>
  <si>
    <t>Total Euro</t>
  </si>
  <si>
    <t>Média</t>
  </si>
  <si>
    <t>Moda</t>
  </si>
  <si>
    <t>O Maior</t>
  </si>
  <si>
    <t>O Menor</t>
  </si>
  <si>
    <t>Nr Produtos</t>
  </si>
  <si>
    <t>Total&gt;2000</t>
  </si>
  <si>
    <t>NR &gt;2000</t>
  </si>
  <si>
    <t>Estatística</t>
  </si>
  <si>
    <t>%IVA</t>
  </si>
  <si>
    <t>%Desconto</t>
  </si>
  <si>
    <t>Total Final $</t>
  </si>
  <si>
    <t>Desv padrão</t>
  </si>
  <si>
    <t>Limite 2</t>
  </si>
  <si>
    <t>Limite 3</t>
  </si>
  <si>
    <t>Limite 1</t>
  </si>
  <si>
    <t>OBS2</t>
  </si>
  <si>
    <t>OBS1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</si>
</sst>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\$"/>
    <numFmt numFmtId="165" formatCode="_-* #,##0.00\ [$€-816]_-;\-* #,##0.00\ [$€-816]_-;_-* &quot;-&quot;??\ [$€-816]_-;_-@_-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/>
    </xf>
    <xf numFmtId="9" fontId="0" fillId="0" borderId="0" xfId="1" applyFont="1" applyAlignment="1">
      <alignment horizontal="center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 vertical="center" textRotation="90"/>
    </xf>
    <xf numFmtId="0" fontId="2" fillId="0" borderId="0" xfId="0" applyFont="1" applyAlignment="1">
      <alignment horizontal="center"/>
    </xf>
  </cellXfs>
  <cellStyles count="2">
    <cellStyle name="Normal" xfId="0" builtinId="0"/>
    <cellStyle name="Pe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/>
              <a:t>Empresa</a:t>
            </a:r>
            <a:r>
              <a:rPr lang="pt-PT" baseline="0"/>
              <a:t> Farmacêutica "Global"</a:t>
            </a:r>
            <a:endParaRPr lang="pt-PT"/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Folha1!$E$2</c:f>
              <c:strCache>
                <c:ptCount val="1"/>
                <c:pt idx="0">
                  <c:v>Total S/Iva</c:v>
                </c:pt>
              </c:strCache>
            </c:strRef>
          </c:tx>
          <c:invertIfNegative val="0"/>
          <c:cat>
            <c:strRef>
              <c:f>Folha1!$A$3:$A$11</c:f>
              <c:strCache>
                <c:ptCount val="9"/>
                <c:pt idx="0">
                  <c:v>Actron</c:v>
                </c:pt>
                <c:pt idx="1">
                  <c:v>Monopress</c:v>
                </c:pt>
                <c:pt idx="2">
                  <c:v>Calciparina</c:v>
                </c:pt>
                <c:pt idx="3">
                  <c:v>Maxilase</c:v>
                </c:pt>
                <c:pt idx="4">
                  <c:v>Atral</c:v>
                </c:pt>
                <c:pt idx="5">
                  <c:v>Azonutril</c:v>
                </c:pt>
                <c:pt idx="6">
                  <c:v>Nimed</c:v>
                </c:pt>
                <c:pt idx="7">
                  <c:v>Carnicor</c:v>
                </c:pt>
                <c:pt idx="8">
                  <c:v>U-L 250</c:v>
                </c:pt>
              </c:strCache>
            </c:strRef>
          </c:cat>
          <c:val>
            <c:numRef>
              <c:f>Folha1!$E$3:$E$11</c:f>
              <c:numCache>
                <c:formatCode>#,##0\ \$</c:formatCode>
                <c:ptCount val="9"/>
                <c:pt idx="0">
                  <c:v>10000</c:v>
                </c:pt>
                <c:pt idx="1">
                  <c:v>15000</c:v>
                </c:pt>
                <c:pt idx="2">
                  <c:v>4800</c:v>
                </c:pt>
                <c:pt idx="3">
                  <c:v>5700</c:v>
                </c:pt>
                <c:pt idx="4">
                  <c:v>4000</c:v>
                </c:pt>
                <c:pt idx="5">
                  <c:v>24000</c:v>
                </c:pt>
                <c:pt idx="6">
                  <c:v>31500</c:v>
                </c:pt>
                <c:pt idx="7">
                  <c:v>44000</c:v>
                </c:pt>
                <c:pt idx="8">
                  <c:v>35000</c:v>
                </c:pt>
              </c:numCache>
            </c:numRef>
          </c:val>
        </c:ser>
        <c:ser>
          <c:idx val="1"/>
          <c:order val="1"/>
          <c:tx>
            <c:strRef>
              <c:f>Folha1!$G$2</c:f>
              <c:strCache>
                <c:ptCount val="1"/>
                <c:pt idx="0">
                  <c:v>Total C/Iva</c:v>
                </c:pt>
              </c:strCache>
            </c:strRef>
          </c:tx>
          <c:invertIfNegative val="0"/>
          <c:cat>
            <c:strRef>
              <c:f>Folha1!$A$3:$A$11</c:f>
              <c:strCache>
                <c:ptCount val="9"/>
                <c:pt idx="0">
                  <c:v>Actron</c:v>
                </c:pt>
                <c:pt idx="1">
                  <c:v>Monopress</c:v>
                </c:pt>
                <c:pt idx="2">
                  <c:v>Calciparina</c:v>
                </c:pt>
                <c:pt idx="3">
                  <c:v>Maxilase</c:v>
                </c:pt>
                <c:pt idx="4">
                  <c:v>Atral</c:v>
                </c:pt>
                <c:pt idx="5">
                  <c:v>Azonutril</c:v>
                </c:pt>
                <c:pt idx="6">
                  <c:v>Nimed</c:v>
                </c:pt>
                <c:pt idx="7">
                  <c:v>Carnicor</c:v>
                </c:pt>
                <c:pt idx="8">
                  <c:v>U-L 250</c:v>
                </c:pt>
              </c:strCache>
            </c:strRef>
          </c:cat>
          <c:val>
            <c:numRef>
              <c:f>Folha1!$G$3:$G$11</c:f>
              <c:numCache>
                <c:formatCode>#,##0\ \$</c:formatCode>
                <c:ptCount val="9"/>
                <c:pt idx="0">
                  <c:v>10500</c:v>
                </c:pt>
                <c:pt idx="1">
                  <c:v>15750</c:v>
                </c:pt>
                <c:pt idx="2">
                  <c:v>5040</c:v>
                </c:pt>
                <c:pt idx="3">
                  <c:v>5985</c:v>
                </c:pt>
                <c:pt idx="4">
                  <c:v>4200</c:v>
                </c:pt>
                <c:pt idx="5">
                  <c:v>25200</c:v>
                </c:pt>
                <c:pt idx="6">
                  <c:v>33075</c:v>
                </c:pt>
                <c:pt idx="7">
                  <c:v>46200</c:v>
                </c:pt>
                <c:pt idx="8">
                  <c:v>36750</c:v>
                </c:pt>
              </c:numCache>
            </c:numRef>
          </c:val>
        </c:ser>
        <c:ser>
          <c:idx val="2"/>
          <c:order val="2"/>
          <c:tx>
            <c:strRef>
              <c:f>Folha1!$I$2</c:f>
              <c:strCache>
                <c:ptCount val="1"/>
                <c:pt idx="0">
                  <c:v>Total Final $</c:v>
                </c:pt>
              </c:strCache>
            </c:strRef>
          </c:tx>
          <c:invertIfNegative val="0"/>
          <c:cat>
            <c:strRef>
              <c:f>Folha1!$A$3:$A$11</c:f>
              <c:strCache>
                <c:ptCount val="9"/>
                <c:pt idx="0">
                  <c:v>Actron</c:v>
                </c:pt>
                <c:pt idx="1">
                  <c:v>Monopress</c:v>
                </c:pt>
                <c:pt idx="2">
                  <c:v>Calciparina</c:v>
                </c:pt>
                <c:pt idx="3">
                  <c:v>Maxilase</c:v>
                </c:pt>
                <c:pt idx="4">
                  <c:v>Atral</c:v>
                </c:pt>
                <c:pt idx="5">
                  <c:v>Azonutril</c:v>
                </c:pt>
                <c:pt idx="6">
                  <c:v>Nimed</c:v>
                </c:pt>
                <c:pt idx="7">
                  <c:v>Carnicor</c:v>
                </c:pt>
                <c:pt idx="8">
                  <c:v>U-L 250</c:v>
                </c:pt>
              </c:strCache>
            </c:strRef>
          </c:cat>
          <c:val>
            <c:numRef>
              <c:f>Folha1!$I$3:$I$11</c:f>
              <c:numCache>
                <c:formatCode>#,##0\ \$</c:formatCode>
                <c:ptCount val="9"/>
                <c:pt idx="0">
                  <c:v>10200</c:v>
                </c:pt>
                <c:pt idx="1">
                  <c:v>15300</c:v>
                </c:pt>
                <c:pt idx="2">
                  <c:v>4896</c:v>
                </c:pt>
                <c:pt idx="3">
                  <c:v>5814</c:v>
                </c:pt>
                <c:pt idx="4">
                  <c:v>4080</c:v>
                </c:pt>
                <c:pt idx="5">
                  <c:v>24480</c:v>
                </c:pt>
                <c:pt idx="6">
                  <c:v>32130</c:v>
                </c:pt>
                <c:pt idx="7">
                  <c:v>44880</c:v>
                </c:pt>
                <c:pt idx="8">
                  <c:v>35700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256896"/>
        <c:axId val="46258816"/>
      </c:barChart>
      <c:catAx>
        <c:axId val="4625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Produto</a:t>
                </a:r>
              </a:p>
            </c:rich>
          </c:tx>
          <c:layout/>
          <c:overlay val="0"/>
        </c:title>
        <c:majorTickMark val="none"/>
        <c:minorTickMark val="none"/>
        <c:tickLblPos val="nextTo"/>
        <c:crossAx val="46258816"/>
        <c:crosses val="autoZero"/>
        <c:auto val="1"/>
        <c:lblAlgn val="ctr"/>
        <c:lblOffset val="100"/>
        <c:noMultiLvlLbl val="0"/>
      </c:catAx>
      <c:valAx>
        <c:axId val="46258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pt-PT"/>
                  <a:t>Valores</a:t>
                </a:r>
                <a:r>
                  <a:rPr lang="pt-PT" baseline="0"/>
                  <a:t> em escudos</a:t>
                </a:r>
                <a:endParaRPr lang="pt-PT"/>
              </a:p>
            </c:rich>
          </c:tx>
          <c:layout/>
          <c:overlay val="0"/>
        </c:title>
        <c:numFmt formatCode="#,##0\ \$" sourceLinked="1"/>
        <c:majorTickMark val="out"/>
        <c:minorTickMark val="none"/>
        <c:tickLblPos val="nextTo"/>
        <c:crossAx val="46256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Folha1!$J$2</c:f>
              <c:strCache>
                <c:ptCount val="1"/>
                <c:pt idx="0">
                  <c:v>Total Euro</c:v>
                </c:pt>
              </c:strCache>
            </c:strRef>
          </c:tx>
          <c:dPt>
            <c:idx val="2"/>
            <c:bubble3D val="0"/>
            <c:explosion val="35"/>
          </c:dPt>
          <c:dPt>
            <c:idx val="3"/>
            <c:bubble3D val="0"/>
            <c:explosion val="37"/>
          </c:dPt>
          <c:dPt>
            <c:idx val="4"/>
            <c:bubble3D val="0"/>
            <c:explosion val="39"/>
          </c:dPt>
          <c:dPt>
            <c:idx val="7"/>
            <c:bubble3D val="0"/>
            <c:spPr>
              <a:blipFill>
                <a:blip xmlns:r="http://schemas.openxmlformats.org/officeDocument/2006/relationships" r:embed="rId1"/>
                <a:stretch>
                  <a:fillRect/>
                </a:stretch>
              </a:blip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Folha1!$B$3:$B$11</c:f>
              <c:strCache>
                <c:ptCount val="9"/>
                <c:pt idx="0">
                  <c:v>Bayer</c:v>
                </c:pt>
                <c:pt idx="1">
                  <c:v>Bayer</c:v>
                </c:pt>
                <c:pt idx="2">
                  <c:v>Sanofi</c:v>
                </c:pt>
                <c:pt idx="3">
                  <c:v>Sanofi</c:v>
                </c:pt>
                <c:pt idx="4">
                  <c:v>Benflux</c:v>
                </c:pt>
                <c:pt idx="5">
                  <c:v>Rhone</c:v>
                </c:pt>
                <c:pt idx="6">
                  <c:v>Rohne</c:v>
                </c:pt>
                <c:pt idx="7">
                  <c:v>Sigma</c:v>
                </c:pt>
                <c:pt idx="8">
                  <c:v>Sigma</c:v>
                </c:pt>
              </c:strCache>
            </c:strRef>
          </c:cat>
          <c:val>
            <c:numRef>
              <c:f>Folha1!$J$3:$J$11</c:f>
              <c:numCache>
                <c:formatCode>_-* #,##0.00\ [$€-816]_-;\-* #,##0.00\ [$€-816]_-;_-* "-"??\ [$€-816]_-;_-@_-</c:formatCode>
                <c:ptCount val="9"/>
                <c:pt idx="0">
                  <c:v>50.877385500942729</c:v>
                </c:pt>
                <c:pt idx="1">
                  <c:v>76.316078251414098</c:v>
                </c:pt>
                <c:pt idx="2">
                  <c:v>24.421145040452508</c:v>
                </c:pt>
                <c:pt idx="3">
                  <c:v>29.000109735537354</c:v>
                </c:pt>
                <c:pt idx="4">
                  <c:v>20.350954200377092</c:v>
                </c:pt>
                <c:pt idx="5">
                  <c:v>122.10572520226255</c:v>
                </c:pt>
                <c:pt idx="6">
                  <c:v>160.2637643279696</c:v>
                </c:pt>
                <c:pt idx="7">
                  <c:v>223.86049620414801</c:v>
                </c:pt>
                <c:pt idx="8">
                  <c:v>178.07084925329954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2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774" cy="607785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D15" sqref="D15"/>
    </sheetView>
  </sheetViews>
  <sheetFormatPr defaultRowHeight="15" x14ac:dyDescent="0.25"/>
  <cols>
    <col min="1" max="1" width="11.7109375" customWidth="1"/>
    <col min="2" max="2" width="11.85546875" bestFit="1" customWidth="1"/>
    <col min="3" max="3" width="13.85546875" bestFit="1" customWidth="1"/>
    <col min="4" max="4" width="9.5703125" bestFit="1" customWidth="1"/>
    <col min="5" max="5" width="12.140625" customWidth="1"/>
    <col min="6" max="6" width="11.5703125" bestFit="1" customWidth="1"/>
    <col min="7" max="7" width="13.7109375" bestFit="1" customWidth="1"/>
    <col min="8" max="8" width="11.5703125" bestFit="1" customWidth="1"/>
    <col min="9" max="9" width="12" customWidth="1"/>
    <col min="10" max="10" width="11" customWidth="1"/>
  </cols>
  <sheetData>
    <row r="1" spans="1:12" ht="27" customHeight="1" x14ac:dyDescent="0.4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2" x14ac:dyDescent="0.25">
      <c r="A2" s="3" t="s">
        <v>1</v>
      </c>
      <c r="B2" s="1" t="s">
        <v>11</v>
      </c>
      <c r="C2" s="1" t="s">
        <v>18</v>
      </c>
      <c r="D2" s="1" t="s">
        <v>19</v>
      </c>
      <c r="E2" s="1" t="s">
        <v>21</v>
      </c>
      <c r="F2" s="1" t="s">
        <v>22</v>
      </c>
      <c r="G2" s="1" t="s">
        <v>23</v>
      </c>
      <c r="H2" s="1" t="s">
        <v>24</v>
      </c>
      <c r="I2" s="1" t="s">
        <v>36</v>
      </c>
      <c r="J2" s="1" t="s">
        <v>25</v>
      </c>
      <c r="K2" s="1" t="s">
        <v>42</v>
      </c>
      <c r="L2" s="1" t="s">
        <v>41</v>
      </c>
    </row>
    <row r="3" spans="1:12" x14ac:dyDescent="0.25">
      <c r="A3" s="3" t="s">
        <v>2</v>
      </c>
      <c r="B3" s="1" t="s">
        <v>12</v>
      </c>
      <c r="C3" s="6">
        <v>1000</v>
      </c>
      <c r="D3" s="7">
        <v>10</v>
      </c>
      <c r="E3" s="6">
        <f>C3*D3</f>
        <v>10000</v>
      </c>
      <c r="F3" s="6">
        <f>E3*B$23</f>
        <v>500</v>
      </c>
      <c r="G3" s="6">
        <f>E3+F3</f>
        <v>10500</v>
      </c>
      <c r="H3" s="6">
        <f>E3*B$24</f>
        <v>300</v>
      </c>
      <c r="I3" s="6">
        <f>G3-H3</f>
        <v>10200</v>
      </c>
      <c r="J3" s="8">
        <f>I3/200.482</f>
        <v>50.877385500942729</v>
      </c>
      <c r="K3" t="str">
        <f>IF(D3&gt;B$25,"boa","suf")</f>
        <v>boa</v>
      </c>
      <c r="L3" t="str">
        <f>IF(D3&gt;B$25,IF(D3&gt;$B$26,"mb","b"),"suf")</f>
        <v>mb</v>
      </c>
    </row>
    <row r="4" spans="1:12" x14ac:dyDescent="0.25">
      <c r="A4" s="3" t="s">
        <v>3</v>
      </c>
      <c r="B4" s="1" t="s">
        <v>12</v>
      </c>
      <c r="C4" s="6">
        <v>1250</v>
      </c>
      <c r="D4" s="7">
        <v>12</v>
      </c>
      <c r="E4" s="6">
        <f t="shared" ref="E4:E11" si="0">C4*D4</f>
        <v>15000</v>
      </c>
      <c r="F4" s="6">
        <f t="shared" ref="F4:F11" si="1">E4*B$23</f>
        <v>750</v>
      </c>
      <c r="G4" s="6">
        <f t="shared" ref="G4:G11" si="2">E4+F4</f>
        <v>15750</v>
      </c>
      <c r="H4" s="6">
        <f t="shared" ref="H4:H11" si="3">E4*B$24</f>
        <v>450</v>
      </c>
      <c r="I4" s="6">
        <f t="shared" ref="I4:I11" si="4">G4-H4</f>
        <v>15300</v>
      </c>
      <c r="J4" s="8">
        <f t="shared" ref="J4:J11" si="5">I4/200.482</f>
        <v>76.316078251414098</v>
      </c>
      <c r="K4" t="str">
        <f t="shared" ref="K4:K11" si="6">IF(D4&gt;B$25,"boa","suf")</f>
        <v>boa</v>
      </c>
      <c r="L4" t="str">
        <f t="shared" ref="L4:L11" si="7">IF(D4&gt;B$25,IF(D4&gt;$B$26,"mb","b"),"suf")</f>
        <v>mb</v>
      </c>
    </row>
    <row r="5" spans="1:12" x14ac:dyDescent="0.25">
      <c r="A5" s="3" t="s">
        <v>4</v>
      </c>
      <c r="B5" s="1" t="s">
        <v>13</v>
      </c>
      <c r="C5" s="6">
        <v>2400</v>
      </c>
      <c r="D5" s="7">
        <v>2</v>
      </c>
      <c r="E5" s="6">
        <f t="shared" si="0"/>
        <v>4800</v>
      </c>
      <c r="F5" s="6">
        <f t="shared" si="1"/>
        <v>240</v>
      </c>
      <c r="G5" s="6">
        <f t="shared" si="2"/>
        <v>5040</v>
      </c>
      <c r="H5" s="6">
        <f t="shared" si="3"/>
        <v>144</v>
      </c>
      <c r="I5" s="6">
        <f t="shared" si="4"/>
        <v>4896</v>
      </c>
      <c r="J5" s="8">
        <f t="shared" si="5"/>
        <v>24.421145040452508</v>
      </c>
      <c r="K5" t="str">
        <f t="shared" si="6"/>
        <v>suf</v>
      </c>
      <c r="L5" t="str">
        <f t="shared" si="7"/>
        <v>suf</v>
      </c>
    </row>
    <row r="6" spans="1:12" x14ac:dyDescent="0.25">
      <c r="A6" s="3" t="s">
        <v>5</v>
      </c>
      <c r="B6" s="1" t="s">
        <v>13</v>
      </c>
      <c r="C6" s="6">
        <v>1900</v>
      </c>
      <c r="D6" s="7">
        <v>3</v>
      </c>
      <c r="E6" s="6">
        <f t="shared" si="0"/>
        <v>5700</v>
      </c>
      <c r="F6" s="6">
        <f t="shared" si="1"/>
        <v>285</v>
      </c>
      <c r="G6" s="6">
        <f t="shared" si="2"/>
        <v>5985</v>
      </c>
      <c r="H6" s="6">
        <f t="shared" si="3"/>
        <v>171</v>
      </c>
      <c r="I6" s="6">
        <f t="shared" si="4"/>
        <v>5814</v>
      </c>
      <c r="J6" s="8">
        <f t="shared" si="5"/>
        <v>29.000109735537354</v>
      </c>
      <c r="K6" t="str">
        <f t="shared" si="6"/>
        <v>suf</v>
      </c>
      <c r="L6" t="str">
        <f t="shared" si="7"/>
        <v>suf</v>
      </c>
    </row>
    <row r="7" spans="1:12" x14ac:dyDescent="0.25">
      <c r="A7" s="3" t="s">
        <v>6</v>
      </c>
      <c r="B7" s="1" t="s">
        <v>14</v>
      </c>
      <c r="C7" s="6">
        <v>1000</v>
      </c>
      <c r="D7" s="7">
        <v>4</v>
      </c>
      <c r="E7" s="6">
        <f t="shared" si="0"/>
        <v>4000</v>
      </c>
      <c r="F7" s="6">
        <f t="shared" si="1"/>
        <v>200</v>
      </c>
      <c r="G7" s="6">
        <f t="shared" si="2"/>
        <v>4200</v>
      </c>
      <c r="H7" s="6">
        <f t="shared" si="3"/>
        <v>120</v>
      </c>
      <c r="I7" s="6">
        <f t="shared" si="4"/>
        <v>4080</v>
      </c>
      <c r="J7" s="8">
        <f t="shared" si="5"/>
        <v>20.350954200377092</v>
      </c>
      <c r="K7" t="str">
        <f t="shared" si="6"/>
        <v>suf</v>
      </c>
      <c r="L7" t="str">
        <f t="shared" si="7"/>
        <v>suf</v>
      </c>
    </row>
    <row r="8" spans="1:12" x14ac:dyDescent="0.25">
      <c r="A8" s="3" t="s">
        <v>7</v>
      </c>
      <c r="B8" s="1" t="s">
        <v>15</v>
      </c>
      <c r="C8" s="6">
        <v>4000</v>
      </c>
      <c r="D8" s="7">
        <v>6</v>
      </c>
      <c r="E8" s="6">
        <f t="shared" si="0"/>
        <v>24000</v>
      </c>
      <c r="F8" s="6">
        <f t="shared" si="1"/>
        <v>1200</v>
      </c>
      <c r="G8" s="6">
        <f t="shared" si="2"/>
        <v>25200</v>
      </c>
      <c r="H8" s="6">
        <f t="shared" si="3"/>
        <v>720</v>
      </c>
      <c r="I8" s="6">
        <f t="shared" si="4"/>
        <v>24480</v>
      </c>
      <c r="J8" s="8">
        <f t="shared" si="5"/>
        <v>122.10572520226255</v>
      </c>
      <c r="K8" t="str">
        <f>IF(D8&gt;B$25,"boa","suf")</f>
        <v>boa</v>
      </c>
      <c r="L8" t="str">
        <f t="shared" si="7"/>
        <v>b</v>
      </c>
    </row>
    <row r="9" spans="1:12" x14ac:dyDescent="0.25">
      <c r="A9" s="3" t="s">
        <v>8</v>
      </c>
      <c r="B9" s="1" t="s">
        <v>16</v>
      </c>
      <c r="C9" s="6">
        <v>4500</v>
      </c>
      <c r="D9" s="7">
        <v>7</v>
      </c>
      <c r="E9" s="6">
        <f t="shared" si="0"/>
        <v>31500</v>
      </c>
      <c r="F9" s="6">
        <f t="shared" si="1"/>
        <v>1575</v>
      </c>
      <c r="G9" s="6">
        <f t="shared" si="2"/>
        <v>33075</v>
      </c>
      <c r="H9" s="6">
        <f t="shared" si="3"/>
        <v>945</v>
      </c>
      <c r="I9" s="6">
        <f t="shared" si="4"/>
        <v>32130</v>
      </c>
      <c r="J9" s="8">
        <f t="shared" si="5"/>
        <v>160.2637643279696</v>
      </c>
      <c r="K9" t="str">
        <f t="shared" si="6"/>
        <v>boa</v>
      </c>
      <c r="L9" t="str">
        <f t="shared" si="7"/>
        <v>b</v>
      </c>
    </row>
    <row r="10" spans="1:12" x14ac:dyDescent="0.25">
      <c r="A10" s="3" t="s">
        <v>9</v>
      </c>
      <c r="B10" s="1" t="s">
        <v>17</v>
      </c>
      <c r="C10" s="6">
        <v>5500</v>
      </c>
      <c r="D10" s="7">
        <v>8</v>
      </c>
      <c r="E10" s="6">
        <f t="shared" si="0"/>
        <v>44000</v>
      </c>
      <c r="F10" s="6">
        <f t="shared" si="1"/>
        <v>2200</v>
      </c>
      <c r="G10" s="6">
        <f t="shared" si="2"/>
        <v>46200</v>
      </c>
      <c r="H10" s="6">
        <f t="shared" si="3"/>
        <v>1320</v>
      </c>
      <c r="I10" s="6">
        <f t="shared" si="4"/>
        <v>44880</v>
      </c>
      <c r="J10" s="8">
        <f t="shared" si="5"/>
        <v>223.86049620414801</v>
      </c>
      <c r="K10" t="str">
        <f t="shared" si="6"/>
        <v>boa</v>
      </c>
      <c r="L10" t="str">
        <f t="shared" si="7"/>
        <v>mb</v>
      </c>
    </row>
    <row r="11" spans="1:12" x14ac:dyDescent="0.25">
      <c r="A11" s="3" t="s">
        <v>10</v>
      </c>
      <c r="B11" s="4" t="s">
        <v>17</v>
      </c>
      <c r="C11" s="6">
        <v>3500</v>
      </c>
      <c r="D11" s="7">
        <v>10</v>
      </c>
      <c r="E11" s="6">
        <f t="shared" si="0"/>
        <v>35000</v>
      </c>
      <c r="F11" s="6">
        <f t="shared" si="1"/>
        <v>1750</v>
      </c>
      <c r="G11" s="6">
        <f t="shared" si="2"/>
        <v>36750</v>
      </c>
      <c r="H11" s="6">
        <f t="shared" si="3"/>
        <v>1050</v>
      </c>
      <c r="I11" s="6">
        <f t="shared" si="4"/>
        <v>35700</v>
      </c>
      <c r="J11" s="8">
        <f t="shared" si="5"/>
        <v>178.07084925329954</v>
      </c>
      <c r="K11" t="str">
        <f t="shared" si="6"/>
        <v>boa</v>
      </c>
      <c r="L11" t="str">
        <f t="shared" si="7"/>
        <v>mb</v>
      </c>
    </row>
    <row r="13" spans="1:12" x14ac:dyDescent="0.25">
      <c r="A13" s="10" t="s">
        <v>33</v>
      </c>
      <c r="B13" s="1" t="s">
        <v>20</v>
      </c>
      <c r="C13" s="2">
        <f>SUM(C3:C11)</f>
        <v>25050</v>
      </c>
      <c r="D13" s="2">
        <f t="shared" ref="D13:J13" si="8">SUM(D3:D11)</f>
        <v>62</v>
      </c>
      <c r="E13" s="2">
        <f t="shared" si="8"/>
        <v>174000</v>
      </c>
      <c r="F13" s="2">
        <f t="shared" si="8"/>
        <v>8700</v>
      </c>
      <c r="G13" s="2">
        <f t="shared" si="8"/>
        <v>182700</v>
      </c>
      <c r="H13" s="2">
        <f t="shared" si="8"/>
        <v>5220</v>
      </c>
      <c r="I13" s="2">
        <f t="shared" si="8"/>
        <v>177480</v>
      </c>
      <c r="J13" s="2">
        <f t="shared" si="8"/>
        <v>885.26650771640357</v>
      </c>
    </row>
    <row r="14" spans="1:12" x14ac:dyDescent="0.25">
      <c r="A14" s="10"/>
      <c r="B14" s="1" t="s">
        <v>26</v>
      </c>
      <c r="C14" s="2">
        <f>AVERAGE(C3:C11)</f>
        <v>2783.3333333333335</v>
      </c>
      <c r="D14" s="2">
        <f t="shared" ref="D14:J14" si="9">AVERAGE(D3:D11)</f>
        <v>6.8888888888888893</v>
      </c>
      <c r="E14" s="2">
        <f t="shared" si="9"/>
        <v>19333.333333333332</v>
      </c>
      <c r="F14" s="2">
        <f t="shared" si="9"/>
        <v>966.66666666666663</v>
      </c>
      <c r="G14" s="2">
        <f t="shared" si="9"/>
        <v>20300</v>
      </c>
      <c r="H14" s="2">
        <f t="shared" si="9"/>
        <v>580</v>
      </c>
      <c r="I14" s="2">
        <f t="shared" si="9"/>
        <v>19720</v>
      </c>
      <c r="J14" s="2">
        <f t="shared" si="9"/>
        <v>98.36294530182262</v>
      </c>
    </row>
    <row r="15" spans="1:12" x14ac:dyDescent="0.25">
      <c r="A15" s="10"/>
      <c r="B15" s="1" t="s">
        <v>27</v>
      </c>
      <c r="C15">
        <f>MODE(C3:C11)</f>
        <v>1000</v>
      </c>
      <c r="D15">
        <f t="shared" ref="D15:J15" si="10">IF(ISNA(MODE(D3:D11)),"",MODE(D3:D11))</f>
        <v>10</v>
      </c>
      <c r="E15" t="str">
        <f t="shared" si="10"/>
        <v/>
      </c>
      <c r="F15" t="str">
        <f t="shared" si="10"/>
        <v/>
      </c>
      <c r="G15" t="str">
        <f t="shared" si="10"/>
        <v/>
      </c>
      <c r="H15" t="str">
        <f t="shared" si="10"/>
        <v/>
      </c>
      <c r="I15" t="str">
        <f t="shared" si="10"/>
        <v/>
      </c>
      <c r="J15" t="str">
        <f t="shared" si="10"/>
        <v/>
      </c>
    </row>
    <row r="16" spans="1:12" x14ac:dyDescent="0.25">
      <c r="A16" s="10"/>
      <c r="B16" s="1" t="s">
        <v>37</v>
      </c>
      <c r="C16" s="9">
        <f>STDEV(C3:C11)</f>
        <v>1656.8041525780891</v>
      </c>
      <c r="D16" s="9">
        <f t="shared" ref="D16:J16" si="11">STDEV(D3:D11)</f>
        <v>3.4439963866286378</v>
      </c>
      <c r="E16" s="9">
        <f t="shared" si="11"/>
        <v>14839.895552193082</v>
      </c>
      <c r="F16" s="9">
        <f t="shared" si="11"/>
        <v>741.99477760965408</v>
      </c>
      <c r="G16" s="9">
        <f t="shared" si="11"/>
        <v>15581.890329802736</v>
      </c>
      <c r="H16" s="9">
        <f t="shared" si="11"/>
        <v>445.19686656579245</v>
      </c>
      <c r="I16" s="9">
        <f t="shared" si="11"/>
        <v>15136.693463236943</v>
      </c>
      <c r="J16" s="9">
        <f t="shared" si="11"/>
        <v>75.501508680265246</v>
      </c>
    </row>
    <row r="17" spans="1:10" x14ac:dyDescent="0.25">
      <c r="A17" s="10"/>
      <c r="B17" s="1" t="s">
        <v>28</v>
      </c>
      <c r="C17" s="2">
        <f>MAX(C3:C11)</f>
        <v>5500</v>
      </c>
      <c r="D17" s="2">
        <f t="shared" ref="D17:J17" si="12">MAX(D3:D11)</f>
        <v>12</v>
      </c>
      <c r="E17" s="2">
        <f t="shared" si="12"/>
        <v>44000</v>
      </c>
      <c r="F17" s="2">
        <f t="shared" si="12"/>
        <v>2200</v>
      </c>
      <c r="G17" s="2">
        <f t="shared" si="12"/>
        <v>46200</v>
      </c>
      <c r="H17" s="2">
        <f t="shared" si="12"/>
        <v>1320</v>
      </c>
      <c r="I17" s="2">
        <f t="shared" si="12"/>
        <v>44880</v>
      </c>
      <c r="J17" s="2">
        <f t="shared" si="12"/>
        <v>223.86049620414801</v>
      </c>
    </row>
    <row r="18" spans="1:10" x14ac:dyDescent="0.25">
      <c r="A18" s="10"/>
      <c r="B18" s="1" t="s">
        <v>29</v>
      </c>
      <c r="C18" s="2">
        <f>MIN(C3:C11)</f>
        <v>1000</v>
      </c>
      <c r="D18" s="2">
        <f t="shared" ref="D18:J18" si="13">MIN(D3:D11)</f>
        <v>2</v>
      </c>
      <c r="E18" s="2">
        <f t="shared" si="13"/>
        <v>4000</v>
      </c>
      <c r="F18" s="2">
        <f t="shared" si="13"/>
        <v>200</v>
      </c>
      <c r="G18" s="2">
        <f t="shared" si="13"/>
        <v>4200</v>
      </c>
      <c r="H18" s="2">
        <f t="shared" si="13"/>
        <v>120</v>
      </c>
      <c r="I18" s="2">
        <f t="shared" si="13"/>
        <v>4080</v>
      </c>
      <c r="J18" s="2">
        <f t="shared" si="13"/>
        <v>20.350954200377092</v>
      </c>
    </row>
    <row r="19" spans="1:10" x14ac:dyDescent="0.25">
      <c r="A19" s="10"/>
      <c r="B19" s="1" t="s">
        <v>30</v>
      </c>
      <c r="C19">
        <f>COUNT(C3:C11)</f>
        <v>9</v>
      </c>
      <c r="D19">
        <f t="shared" ref="D19:J19" si="14">COUNT(D3:D11)</f>
        <v>9</v>
      </c>
      <c r="E19">
        <f t="shared" si="14"/>
        <v>9</v>
      </c>
      <c r="F19">
        <f t="shared" si="14"/>
        <v>9</v>
      </c>
      <c r="G19">
        <f t="shared" si="14"/>
        <v>9</v>
      </c>
      <c r="H19">
        <f t="shared" si="14"/>
        <v>9</v>
      </c>
      <c r="I19">
        <f t="shared" si="14"/>
        <v>9</v>
      </c>
      <c r="J19">
        <f t="shared" si="14"/>
        <v>9</v>
      </c>
    </row>
    <row r="20" spans="1:10" x14ac:dyDescent="0.25">
      <c r="A20" s="10"/>
      <c r="B20" s="1" t="s">
        <v>31</v>
      </c>
      <c r="C20">
        <f>SUMIF(C3:C11,"&gt;2000")</f>
        <v>19900</v>
      </c>
      <c r="D20">
        <f t="shared" ref="D20:J20" si="15">SUMIF(D3:D11,"&gt;2000")</f>
        <v>0</v>
      </c>
      <c r="E20">
        <f t="shared" si="15"/>
        <v>174000</v>
      </c>
      <c r="F20">
        <f t="shared" si="15"/>
        <v>2200</v>
      </c>
      <c r="G20">
        <f t="shared" si="15"/>
        <v>182700</v>
      </c>
      <c r="H20">
        <f t="shared" si="15"/>
        <v>0</v>
      </c>
      <c r="I20">
        <f t="shared" si="15"/>
        <v>177480</v>
      </c>
      <c r="J20">
        <f t="shared" si="15"/>
        <v>0</v>
      </c>
    </row>
    <row r="21" spans="1:10" x14ac:dyDescent="0.25">
      <c r="A21" s="10"/>
      <c r="B21" s="1" t="s">
        <v>32</v>
      </c>
      <c r="C21">
        <f>COUNTIF(C3:C11,"&gt;2000")</f>
        <v>5</v>
      </c>
      <c r="D21">
        <f t="shared" ref="D21:J21" si="16">COUNTIF(D3:D11,"&gt;2000")</f>
        <v>0</v>
      </c>
      <c r="E21">
        <f t="shared" si="16"/>
        <v>9</v>
      </c>
      <c r="F21">
        <f t="shared" si="16"/>
        <v>1</v>
      </c>
      <c r="G21">
        <f t="shared" si="16"/>
        <v>9</v>
      </c>
      <c r="H21">
        <f t="shared" si="16"/>
        <v>0</v>
      </c>
      <c r="I21">
        <f t="shared" si="16"/>
        <v>9</v>
      </c>
      <c r="J21">
        <f t="shared" si="16"/>
        <v>0</v>
      </c>
    </row>
    <row r="22" spans="1:10" x14ac:dyDescent="0.25">
      <c r="B22" s="1"/>
    </row>
    <row r="23" spans="1:10" x14ac:dyDescent="0.25">
      <c r="A23" t="s">
        <v>34</v>
      </c>
      <c r="B23" s="5">
        <v>0.05</v>
      </c>
    </row>
    <row r="24" spans="1:10" x14ac:dyDescent="0.25">
      <c r="A24" t="s">
        <v>35</v>
      </c>
      <c r="B24" s="5">
        <v>0.03</v>
      </c>
    </row>
    <row r="25" spans="1:10" x14ac:dyDescent="0.25">
      <c r="A25" t="s">
        <v>40</v>
      </c>
      <c r="B25" s="1">
        <v>5</v>
      </c>
    </row>
    <row r="26" spans="1:10" x14ac:dyDescent="0.25">
      <c r="A26" t="s">
        <v>38</v>
      </c>
      <c r="B26" s="1">
        <v>7</v>
      </c>
    </row>
    <row r="27" spans="1:10" x14ac:dyDescent="0.25">
      <c r="A27" t="s">
        <v>39</v>
      </c>
      <c r="B27" s="1">
        <v>10</v>
      </c>
    </row>
  </sheetData>
  <mergeCells count="2">
    <mergeCell ref="A13:A21"/>
    <mergeCell ref="A1:K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Gráficos</vt:lpstr>
      </vt:variant>
      <vt:variant>
        <vt:i4>2</vt:i4>
      </vt:variant>
    </vt:vector>
  </HeadingPairs>
  <TitlesOfParts>
    <vt:vector size="3" baseType="lpstr">
      <vt:lpstr>Folha1</vt:lpstr>
      <vt:lpstr>Gráfico1</vt:lpstr>
      <vt:lpstr>Gráfico2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sandrasantos1</dc:creator>
  <cp:lastModifiedBy>Sandra</cp:lastModifiedBy>
  <dcterms:created xsi:type="dcterms:W3CDTF">2010-06-02T18:09:07Z</dcterms:created>
  <dcterms:modified xsi:type="dcterms:W3CDTF">2010-07-07T00:38:52Z</dcterms:modified>
</cp:coreProperties>
</file>